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P:\Web-Konschak\Blog-Ideen\Excel\Feiertage\"/>
    </mc:Choice>
  </mc:AlternateContent>
  <xr:revisionPtr revIDLastSave="0" documentId="8_{B1830757-3443-486F-A3DC-2A6ABB76C697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Feiertagsberechung" sheetId="2" r:id="rId1"/>
  </sheets>
  <definedNames>
    <definedName name="Aktuelles_Jahr">Feiertagsberechung!$B$2</definedName>
    <definedName name="BMASKeyIsInplace">FALSE</definedName>
    <definedName name="Ostersonntag">Feiertagsberechung!$B$8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9" i="2" l="1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7" i="2"/>
  <c r="B26" i="2"/>
  <c r="B18" i="2"/>
  <c r="B17" i="2"/>
  <c r="B16" i="2"/>
  <c r="B15" i="2"/>
  <c r="B10" i="2"/>
  <c r="B8" i="2"/>
  <c r="B11" i="2" s="1"/>
  <c r="B4" i="2"/>
  <c r="B3" i="2"/>
  <c r="B19" i="2" l="1"/>
  <c r="B24" i="2"/>
  <c r="B23" i="2" s="1"/>
  <c r="B22" i="2" s="1"/>
  <c r="B21" i="2" s="1"/>
  <c r="B20" i="2" s="1"/>
  <c r="B7" i="2"/>
  <c r="B12" i="2"/>
  <c r="B5" i="2"/>
  <c r="B13" i="2"/>
  <c r="B6" i="2"/>
  <c r="B14" i="2"/>
  <c r="B9" i="2"/>
  <c r="B25" i="2"/>
</calcChain>
</file>

<file path=xl/sharedStrings.xml><?xml version="1.0" encoding="utf-8"?>
<sst xmlns="http://schemas.openxmlformats.org/spreadsheetml/2006/main" count="64" uniqueCount="64">
  <si>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</si>
  <si>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</si>
  <si>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</si>
  <si>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</si>
  <si>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</si>
  <si>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</si>
  <si>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</si>
  <si>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</si>
  <si>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</si>
  <si>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</si>
  <si>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</si>
  <si>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</si>
  <si>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</si>
  <si>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</si>
  <si>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</si>
  <si>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</si>
  <si>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Feiertage/ besondere Tage im Jahr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</si>
  <si>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</si>
  <si>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</si>
  <si>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</si>
  <si>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</si>
  <si>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</si>
  <si>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</si>
  <si>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</si>
  <si>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</si>
  <si>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</si>
  <si>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</si>
  <si>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</si>
  <si>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</si>
  <si>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</si>
  <si>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</si>
  <si>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</si>
  <si>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</si>
  <si>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Formatierung</t>
  </si>
  <si>
    <t>Wert</t>
  </si>
  <si>
    <t>Bedeutung</t>
  </si>
  <si>
    <t>Neujahr</t>
  </si>
  <si>
    <t>Ist im gesamten Bundesland Feiertag</t>
  </si>
  <si>
    <t>Heilige Drei Könige</t>
  </si>
  <si>
    <t>Ist nur in Teilen des Bundeslandes Feiertag</t>
  </si>
  <si>
    <t>Rosenmontag</t>
  </si>
  <si>
    <t>Aschermittwoch</t>
  </si>
  <si>
    <t>Karfreitag</t>
  </si>
  <si>
    <t>Ostersonntag</t>
  </si>
  <si>
    <t>Ostermontag</t>
  </si>
  <si>
    <t>Maifeiertag (1. Mai)</t>
  </si>
  <si>
    <t>Christi Himmelfahrt</t>
  </si>
  <si>
    <t>Pfingstsonntag</t>
  </si>
  <si>
    <t>Pfingsmontag</t>
  </si>
  <si>
    <t>Frohenleichnahm</t>
  </si>
  <si>
    <t>Mariä Himmelfahrt</t>
  </si>
  <si>
    <t>Tag der deutschen Einheit</t>
  </si>
  <si>
    <t>Reformationstag</t>
  </si>
  <si>
    <t>Allerheiligen</t>
  </si>
  <si>
    <t>Buß- und Bettag</t>
  </si>
  <si>
    <t>Totensonntag</t>
  </si>
  <si>
    <t>1. Advent</t>
  </si>
  <si>
    <t>2. Advent</t>
  </si>
  <si>
    <t>3. Advent</t>
  </si>
  <si>
    <t>4. Advent</t>
  </si>
  <si>
    <t>Heiligabend</t>
  </si>
  <si>
    <t>Erster Weihnachtsfeiertag</t>
  </si>
  <si>
    <t>Zweiter Weihnachtsfeiertag</t>
  </si>
  <si>
    <t>Summe Feiertage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</si>
</sst>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,\ dd/mm/yyyy"/>
    <numFmt numFmtId="165" formatCode=";;;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 tint="4.9989318521683403E-2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1"/>
    <xf numFmtId="0" fontId="4" fillId="0" borderId="0" xfId="1" applyFont="1" applyAlignment="1">
      <alignment horizontal="center"/>
    </xf>
    <xf numFmtId="4" fontId="3" fillId="0" borderId="0" xfId="1" applyNumberFormat="1" applyFont="1" applyFill="1" applyAlignment="1">
      <alignment horizontal="left" textRotation="90" wrapText="1"/>
    </xf>
    <xf numFmtId="2" fontId="3" fillId="0" borderId="0" xfId="1" applyNumberFormat="1" applyFont="1" applyFill="1" applyAlignment="1">
      <alignment horizontal="left" textRotation="90" wrapText="1"/>
    </xf>
    <xf numFmtId="0" fontId="4" fillId="0" borderId="0" xfId="1" applyFont="1" applyAlignment="1">
      <alignment horizontal="right" wrapText="1"/>
    </xf>
    <xf numFmtId="0" fontId="5" fillId="0" borderId="0" xfId="1" applyFont="1" applyAlignment="1" applyProtection="1">
      <alignment horizontal="center"/>
      <protection locked="0"/>
    </xf>
    <xf numFmtId="0" fontId="6" fillId="0" borderId="0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164" fontId="3" fillId="0" borderId="0" xfId="1" applyNumberFormat="1"/>
    <xf numFmtId="165" fontId="3" fillId="0" borderId="1" xfId="1" applyNumberFormat="1" applyBorder="1"/>
    <xf numFmtId="165" fontId="3" fillId="0" borderId="0" xfId="1" applyNumberFormat="1"/>
    <xf numFmtId="0" fontId="3" fillId="0" borderId="0" xfId="1" applyAlignment="1">
      <alignment horizontal="right"/>
    </xf>
    <xf numFmtId="0" fontId="7" fillId="0" borderId="0" xfId="1" applyFont="1" applyAlignment="1">
      <alignment horizontal="right"/>
    </xf>
    <xf numFmtId="164" fontId="7" fillId="0" borderId="0" xfId="1" applyNumberFormat="1" applyFont="1"/>
    <xf numFmtId="16" fontId="3" fillId="0" borderId="0" xfId="1" applyNumberFormat="1" applyAlignment="1">
      <alignment horizontal="right"/>
    </xf>
    <xf numFmtId="165" fontId="3" fillId="0" borderId="1" xfId="1" applyNumberFormat="1" applyFill="1" applyBorder="1"/>
    <xf numFmtId="0" fontId="4" fillId="0" borderId="0" xfId="1" applyFont="1" applyAlignment="1">
      <alignment horizontal="right"/>
    </xf>
    <xf numFmtId="0" fontId="3" fillId="0" borderId="0" xfId="1" applyAlignment="1">
      <alignment horizontal="center"/>
    </xf>
    <xf numFmtId="0" fontId="8" fillId="0" borderId="0" xfId="2"/>
    <xf numFmtId="164" fontId="2" fillId="0" borderId="0" xfId="1" applyNumberFormat="1" applyFont="1"/>
    <xf numFmtId="165" fontId="1" fillId="0" borderId="1" xfId="1" applyNumberFormat="1" applyFont="1" applyBorder="1"/>
  </cellXfs>
  <cellStyles count="3">
    <cellStyle name="Link" xfId="2" builtinId="8"/>
    <cellStyle name="Standard" xfId="0" builtinId="0"/>
    <cellStyle name="Standard 2" xfId="1" xr:uid="{00000000-0005-0000-0000-000002000000}"/>
  </cellStyles>
  <dxfs count="4">
    <dxf>
      <fill>
        <patternFill>
          <bgColor theme="4" tint="0.79998168889431442"/>
        </patternFill>
      </fill>
    </dxf>
    <dxf>
      <fill>
        <patternFill patternType="darkUp"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darkUp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V34"/>
  <sheetViews>
    <sheetView tabSelected="1" workbookViewId="0">
      <selection activeCell="F17" sqref="F17"/>
    </sheetView>
  </sheetViews>
  <sheetFormatPr baseColWidth="10" defaultRowHeight="12.75" x14ac:dyDescent="0.2"/>
  <cols>
    <col min="1" max="1" width="36.7109375" style="1" customWidth="1"/>
    <col min="2" max="2" width="17" style="1" customWidth="1"/>
    <col min="3" max="18" width="4.7109375" style="1" customWidth="1"/>
    <col min="19" max="19" width="11.42578125" style="1"/>
    <col min="20" max="20" width="13.140625" style="1" customWidth="1"/>
    <col min="21" max="21" width="6.5703125" style="1" customWidth="1"/>
    <col min="22" max="22" width="39.140625" style="1" customWidth="1"/>
    <col min="23" max="16384" width="11.42578125" style="1"/>
  </cols>
  <sheetData>
    <row r="1" spans="1:22" ht="78.75" customHeight="1" x14ac:dyDescent="0.2">
      <c r="B1" s="2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4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</row>
    <row r="2" spans="1:22" x14ac:dyDescent="0.2">
      <c r="A2" s="5" t="s">
        <v>16</v>
      </c>
      <c r="B2" s="6">
        <v>2020</v>
      </c>
      <c r="C2" s="7" t="s">
        <v>17</v>
      </c>
      <c r="D2" s="7" t="s">
        <v>18</v>
      </c>
      <c r="E2" s="7" t="s">
        <v>19</v>
      </c>
      <c r="F2" s="7" t="s">
        <v>20</v>
      </c>
      <c r="G2" s="7" t="s">
        <v>21</v>
      </c>
      <c r="H2" s="8" t="s">
        <v>22</v>
      </c>
      <c r="I2" s="9" t="s">
        <v>23</v>
      </c>
      <c r="J2" s="9" t="s">
        <v>24</v>
      </c>
      <c r="K2" s="9" t="s">
        <v>25</v>
      </c>
      <c r="L2" s="9" t="s">
        <v>26</v>
      </c>
      <c r="M2" s="9" t="s">
        <v>27</v>
      </c>
      <c r="N2" s="9" t="s">
        <v>28</v>
      </c>
      <c r="O2" s="9" t="s">
        <v>29</v>
      </c>
      <c r="P2" s="9" t="s">
        <v>30</v>
      </c>
      <c r="Q2" s="9" t="s">
        <v>31</v>
      </c>
      <c r="R2" s="9" t="s">
        <v>32</v>
      </c>
      <c r="T2" s="9" t="s">
        <v>33</v>
      </c>
      <c r="U2" s="9" t="s">
        <v>34</v>
      </c>
      <c r="V2" s="9" t="s">
        <v>35</v>
      </c>
    </row>
    <row r="3" spans="1:22" x14ac:dyDescent="0.2">
      <c r="A3" s="10" t="s">
        <v>36</v>
      </c>
      <c r="B3" s="11">
        <f>DATE(Aktuelles_Jahr,1,1)</f>
        <v>43831</v>
      </c>
      <c r="C3" s="12">
        <v>1</v>
      </c>
      <c r="D3" s="12">
        <v>1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1</v>
      </c>
      <c r="N3" s="12">
        <v>1</v>
      </c>
      <c r="O3" s="12">
        <v>1</v>
      </c>
      <c r="P3" s="12">
        <v>1</v>
      </c>
      <c r="Q3" s="12">
        <v>1</v>
      </c>
      <c r="R3" s="12">
        <v>1</v>
      </c>
      <c r="T3" s="13">
        <v>1</v>
      </c>
      <c r="U3" s="1">
        <v>1</v>
      </c>
      <c r="V3" s="1" t="s">
        <v>37</v>
      </c>
    </row>
    <row r="4" spans="1:22" x14ac:dyDescent="0.2">
      <c r="A4" s="10" t="s">
        <v>38</v>
      </c>
      <c r="B4" s="11">
        <f>DATE(Aktuelles_Jahr,1,6)</f>
        <v>43836</v>
      </c>
      <c r="C4" s="12">
        <v>1</v>
      </c>
      <c r="D4" s="12">
        <v>1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>
        <v>1</v>
      </c>
      <c r="Q4" s="12"/>
      <c r="R4" s="12"/>
      <c r="T4" s="13">
        <v>0.5</v>
      </c>
      <c r="U4" s="1">
        <v>0.5</v>
      </c>
      <c r="V4" s="1" t="s">
        <v>39</v>
      </c>
    </row>
    <row r="5" spans="1:22" x14ac:dyDescent="0.2">
      <c r="A5" s="14" t="s">
        <v>40</v>
      </c>
      <c r="B5" s="11">
        <f>Ostersonntag-48</f>
        <v>43885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22" x14ac:dyDescent="0.2">
      <c r="A6" s="14" t="s">
        <v>41</v>
      </c>
      <c r="B6" s="11">
        <f>Ostersonntag-46</f>
        <v>43887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22" x14ac:dyDescent="0.2">
      <c r="A7" s="14" t="s">
        <v>42</v>
      </c>
      <c r="B7" s="11">
        <f>Ostersonntag-2</f>
        <v>43931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O7" s="12">
        <v>1</v>
      </c>
      <c r="P7" s="12">
        <v>1</v>
      </c>
      <c r="Q7" s="12">
        <v>1</v>
      </c>
      <c r="R7" s="12">
        <v>1</v>
      </c>
    </row>
    <row r="8" spans="1:22" x14ac:dyDescent="0.2">
      <c r="A8" s="15" t="s">
        <v>43</v>
      </c>
      <c r="B8" s="16">
        <f>7*DOLLAR(((5&amp;-Aktuelles_Jahr)-DAY(9))/7-MOD(MOD(Aktuelles_Jahr,19)&amp;5,4.225),)+DAY(1)</f>
        <v>43933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>
        <v>1</v>
      </c>
      <c r="P8" s="12">
        <v>1</v>
      </c>
      <c r="Q8" s="12">
        <v>1</v>
      </c>
      <c r="R8" s="12">
        <v>1</v>
      </c>
    </row>
    <row r="9" spans="1:22" x14ac:dyDescent="0.2">
      <c r="A9" s="14" t="s">
        <v>44</v>
      </c>
      <c r="B9" s="11">
        <f>Ostersonntag+1</f>
        <v>43934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</row>
    <row r="10" spans="1:22" x14ac:dyDescent="0.2">
      <c r="A10" s="17" t="s">
        <v>45</v>
      </c>
      <c r="B10" s="11">
        <f>DATE(Aktuelles_Jahr,5,1)</f>
        <v>43952</v>
      </c>
      <c r="C10" s="12">
        <v>1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v>1</v>
      </c>
      <c r="P10" s="12">
        <v>1</v>
      </c>
      <c r="Q10" s="12">
        <v>1</v>
      </c>
      <c r="R10" s="12">
        <v>1</v>
      </c>
    </row>
    <row r="11" spans="1:22" x14ac:dyDescent="0.2">
      <c r="A11" s="14" t="s">
        <v>46</v>
      </c>
      <c r="B11" s="11">
        <f>Ostersonntag+39</f>
        <v>43972</v>
      </c>
      <c r="C11" s="12">
        <v>1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</row>
    <row r="12" spans="1:22" x14ac:dyDescent="0.2">
      <c r="A12" s="14" t="s">
        <v>47</v>
      </c>
      <c r="B12" s="11">
        <f>Ostersonntag+49</f>
        <v>43982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>
        <v>1</v>
      </c>
      <c r="Q12" s="12">
        <v>1</v>
      </c>
      <c r="R12" s="12">
        <v>1</v>
      </c>
    </row>
    <row r="13" spans="1:22" x14ac:dyDescent="0.2">
      <c r="A13" s="14" t="s">
        <v>48</v>
      </c>
      <c r="B13" s="11">
        <f>Ostersonntag+50</f>
        <v>43983</v>
      </c>
      <c r="C13" s="12">
        <v>1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  <c r="K13" s="12">
        <v>1</v>
      </c>
      <c r="L13" s="12">
        <v>1</v>
      </c>
      <c r="M13" s="12">
        <v>1</v>
      </c>
      <c r="N13" s="12">
        <v>1</v>
      </c>
      <c r="O13" s="12">
        <v>1</v>
      </c>
      <c r="P13" s="12">
        <v>1</v>
      </c>
      <c r="Q13" s="12">
        <v>1</v>
      </c>
      <c r="R13" s="12">
        <v>1</v>
      </c>
    </row>
    <row r="14" spans="1:22" x14ac:dyDescent="0.2">
      <c r="A14" s="14" t="s">
        <v>49</v>
      </c>
      <c r="B14" s="11">
        <f>Ostersonntag+60</f>
        <v>43993</v>
      </c>
      <c r="C14" s="12">
        <v>1</v>
      </c>
      <c r="D14" s="12">
        <v>1</v>
      </c>
      <c r="E14" s="12"/>
      <c r="F14" s="12"/>
      <c r="G14" s="12"/>
      <c r="H14" s="12"/>
      <c r="I14" s="12">
        <v>1</v>
      </c>
      <c r="J14" s="12"/>
      <c r="K14" s="12"/>
      <c r="L14" s="12">
        <v>1</v>
      </c>
      <c r="M14" s="12">
        <v>1</v>
      </c>
      <c r="N14" s="12">
        <v>1</v>
      </c>
      <c r="O14" s="12">
        <v>0.5</v>
      </c>
      <c r="P14" s="12"/>
      <c r="Q14" s="12"/>
      <c r="R14" s="12">
        <v>0.5</v>
      </c>
    </row>
    <row r="15" spans="1:22" x14ac:dyDescent="0.2">
      <c r="A15" s="14" t="s">
        <v>50</v>
      </c>
      <c r="B15" s="11">
        <f>DATE(Aktuelles_Jahr,8,15)</f>
        <v>44058</v>
      </c>
      <c r="C15" s="12"/>
      <c r="D15" s="12">
        <v>0.5</v>
      </c>
      <c r="E15" s="12"/>
      <c r="F15" s="12"/>
      <c r="G15" s="12"/>
      <c r="H15" s="12"/>
      <c r="I15" s="12"/>
      <c r="J15" s="12"/>
      <c r="K15" s="12"/>
      <c r="L15" s="12"/>
      <c r="M15" s="12"/>
      <c r="N15" s="12">
        <v>1</v>
      </c>
      <c r="O15" s="12"/>
      <c r="P15" s="12"/>
      <c r="Q15" s="12"/>
      <c r="R15" s="12"/>
    </row>
    <row r="16" spans="1:22" x14ac:dyDescent="0.2">
      <c r="A16" s="14" t="s">
        <v>51</v>
      </c>
      <c r="B16" s="11">
        <f>DATE(Aktuelles_Jahr,10,3)</f>
        <v>44107</v>
      </c>
      <c r="C16" s="12">
        <v>1</v>
      </c>
      <c r="D16" s="12">
        <v>1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  <c r="K16" s="12">
        <v>1</v>
      </c>
      <c r="L16" s="12">
        <v>1</v>
      </c>
      <c r="M16" s="12">
        <v>1</v>
      </c>
      <c r="N16" s="12">
        <v>1</v>
      </c>
      <c r="O16" s="12">
        <v>1</v>
      </c>
      <c r="P16" s="12">
        <v>1</v>
      </c>
      <c r="Q16" s="12">
        <v>1</v>
      </c>
      <c r="R16" s="12">
        <v>1</v>
      </c>
    </row>
    <row r="17" spans="1:18" x14ac:dyDescent="0.2">
      <c r="A17" s="14" t="s">
        <v>52</v>
      </c>
      <c r="B17" s="11">
        <f>DATE(Aktuelles_Jahr,10,31)</f>
        <v>44135</v>
      </c>
      <c r="C17" s="12">
        <v>0</v>
      </c>
      <c r="D17" s="23">
        <v>0</v>
      </c>
      <c r="E17" s="12">
        <v>0</v>
      </c>
      <c r="F17" s="12">
        <v>1</v>
      </c>
      <c r="G17" s="12">
        <v>1</v>
      </c>
      <c r="H17" s="12">
        <v>1</v>
      </c>
      <c r="I17" s="12">
        <v>0</v>
      </c>
      <c r="J17" s="12">
        <v>1</v>
      </c>
      <c r="K17" s="12">
        <v>1</v>
      </c>
      <c r="L17" s="12">
        <v>0</v>
      </c>
      <c r="M17" s="12">
        <v>0</v>
      </c>
      <c r="N17" s="12">
        <v>0</v>
      </c>
      <c r="O17" s="12">
        <v>1</v>
      </c>
      <c r="P17" s="12">
        <v>1</v>
      </c>
      <c r="Q17" s="12">
        <v>1</v>
      </c>
      <c r="R17" s="12">
        <v>1</v>
      </c>
    </row>
    <row r="18" spans="1:18" x14ac:dyDescent="0.2">
      <c r="A18" s="14" t="s">
        <v>53</v>
      </c>
      <c r="B18" s="11">
        <f>DATE(Aktuelles_Jahr,11,1)</f>
        <v>44136</v>
      </c>
      <c r="C18" s="12">
        <v>1</v>
      </c>
      <c r="D18" s="12">
        <v>1</v>
      </c>
      <c r="E18" s="12"/>
      <c r="F18" s="12"/>
      <c r="G18" s="12"/>
      <c r="H18" s="12"/>
      <c r="I18" s="12"/>
      <c r="J18" s="12"/>
      <c r="K18" s="12"/>
      <c r="L18" s="12">
        <v>1</v>
      </c>
      <c r="M18" s="12">
        <v>1</v>
      </c>
      <c r="N18" s="12">
        <v>1</v>
      </c>
      <c r="O18" s="12"/>
      <c r="P18" s="12"/>
      <c r="Q18" s="12"/>
      <c r="R18" s="12"/>
    </row>
    <row r="19" spans="1:18" x14ac:dyDescent="0.2">
      <c r="A19" s="14" t="s">
        <v>54</v>
      </c>
      <c r="B19" s="11">
        <f>$B$26-WEEKDAY($B$26,2)-32</f>
        <v>44153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>
        <v>1</v>
      </c>
      <c r="P19" s="12"/>
      <c r="Q19" s="12"/>
      <c r="R19" s="12"/>
    </row>
    <row r="20" spans="1:18" x14ac:dyDescent="0.2">
      <c r="A20" s="14" t="s">
        <v>55</v>
      </c>
      <c r="B20" s="11">
        <f>B21-7</f>
        <v>44157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x14ac:dyDescent="0.2">
      <c r="A21" s="14" t="s">
        <v>56</v>
      </c>
      <c r="B21" s="11">
        <f>B22-7</f>
        <v>44164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x14ac:dyDescent="0.2">
      <c r="A22" s="14" t="s">
        <v>57</v>
      </c>
      <c r="B22" s="22">
        <f>B23-7</f>
        <v>44171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">
      <c r="A23" s="14" t="s">
        <v>58</v>
      </c>
      <c r="B23" s="11">
        <f>B24-7</f>
        <v>44178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">
      <c r="A24" s="14" t="s">
        <v>59</v>
      </c>
      <c r="B24" s="11">
        <f>$B$26-WEEKDAY($B$26,2)</f>
        <v>44185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x14ac:dyDescent="0.2">
      <c r="A25" s="14" t="s">
        <v>60</v>
      </c>
      <c r="B25" s="11">
        <f>B26-1</f>
        <v>44189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x14ac:dyDescent="0.2">
      <c r="A26" s="14" t="s">
        <v>61</v>
      </c>
      <c r="B26" s="11">
        <f>DATE(Aktuelles_Jahr,12,25)</f>
        <v>44190</v>
      </c>
      <c r="C26" s="18">
        <v>1</v>
      </c>
      <c r="D26" s="18">
        <v>1</v>
      </c>
      <c r="E26" s="18">
        <v>1</v>
      </c>
      <c r="F26" s="18">
        <v>1</v>
      </c>
      <c r="G26" s="18">
        <v>1</v>
      </c>
      <c r="H26" s="18">
        <v>1</v>
      </c>
      <c r="I26" s="18">
        <v>1</v>
      </c>
      <c r="J26" s="18">
        <v>1</v>
      </c>
      <c r="K26" s="18">
        <v>1</v>
      </c>
      <c r="L26" s="18">
        <v>1</v>
      </c>
      <c r="M26" s="18">
        <v>1</v>
      </c>
      <c r="N26" s="18">
        <v>1</v>
      </c>
      <c r="O26" s="18">
        <v>1</v>
      </c>
      <c r="P26" s="18">
        <v>1</v>
      </c>
      <c r="Q26" s="18">
        <v>1</v>
      </c>
      <c r="R26" s="18">
        <v>1</v>
      </c>
    </row>
    <row r="27" spans="1:18" x14ac:dyDescent="0.2">
      <c r="A27" s="14" t="s">
        <v>62</v>
      </c>
      <c r="B27" s="11">
        <f>DATE(Aktuelles_Jahr,12,26)</f>
        <v>44191</v>
      </c>
      <c r="C27" s="18">
        <v>1</v>
      </c>
      <c r="D27" s="18">
        <v>1</v>
      </c>
      <c r="E27" s="18">
        <v>1</v>
      </c>
      <c r="F27" s="18">
        <v>1</v>
      </c>
      <c r="G27" s="18">
        <v>1</v>
      </c>
      <c r="H27" s="18">
        <v>1</v>
      </c>
      <c r="I27" s="18">
        <v>1</v>
      </c>
      <c r="J27" s="18">
        <v>1</v>
      </c>
      <c r="K27" s="18">
        <v>1</v>
      </c>
      <c r="L27" s="18">
        <v>1</v>
      </c>
      <c r="M27" s="18">
        <v>1</v>
      </c>
      <c r="N27" s="18">
        <v>1</v>
      </c>
      <c r="O27" s="18">
        <v>1</v>
      </c>
      <c r="P27" s="18">
        <v>1</v>
      </c>
      <c r="Q27" s="18">
        <v>1</v>
      </c>
      <c r="R27" s="18">
        <v>1</v>
      </c>
    </row>
    <row r="29" spans="1:18" x14ac:dyDescent="0.2">
      <c r="B29" s="19" t="s">
        <v>63</v>
      </c>
      <c r="C29" s="20">
        <f>SUM(C3:C27)</f>
        <v>14</v>
      </c>
      <c r="D29" s="20">
        <f t="shared" ref="D29:R29" si="0">SUM(D3:D27)</f>
        <v>14.5</v>
      </c>
      <c r="E29" s="20">
        <f t="shared" si="0"/>
        <v>11</v>
      </c>
      <c r="F29" s="20">
        <f t="shared" si="0"/>
        <v>12</v>
      </c>
      <c r="G29" s="20">
        <f t="shared" si="0"/>
        <v>12</v>
      </c>
      <c r="H29" s="20">
        <f t="shared" si="0"/>
        <v>12</v>
      </c>
      <c r="I29" s="20">
        <f t="shared" si="0"/>
        <v>12</v>
      </c>
      <c r="J29" s="20">
        <f t="shared" si="0"/>
        <v>12</v>
      </c>
      <c r="K29" s="20">
        <f t="shared" si="0"/>
        <v>12</v>
      </c>
      <c r="L29" s="20">
        <f t="shared" si="0"/>
        <v>13</v>
      </c>
      <c r="M29" s="20">
        <f t="shared" si="0"/>
        <v>13</v>
      </c>
      <c r="N29" s="20">
        <f t="shared" si="0"/>
        <v>14</v>
      </c>
      <c r="O29" s="20">
        <f t="shared" si="0"/>
        <v>13.5</v>
      </c>
      <c r="P29" s="20">
        <f t="shared" si="0"/>
        <v>13</v>
      </c>
      <c r="Q29" s="20">
        <f t="shared" si="0"/>
        <v>12</v>
      </c>
      <c r="R29" s="20">
        <f t="shared" si="0"/>
        <v>12.5</v>
      </c>
    </row>
    <row r="34" spans="1:1" x14ac:dyDescent="0.2">
      <c r="A34" s="21"/>
    </row>
  </sheetData>
  <conditionalFormatting sqref="C3:R27">
    <cfRule type="cellIs" dxfId="3" priority="3" operator="equal">
      <formula>0.5</formula>
    </cfRule>
    <cfRule type="cellIs" dxfId="2" priority="4" operator="equal">
      <formula>1</formula>
    </cfRule>
  </conditionalFormatting>
  <conditionalFormatting sqref="T3:T4">
    <cfRule type="cellIs" dxfId="1" priority="1" operator="equal">
      <formula>0.5</formula>
    </cfRule>
    <cfRule type="cellIs" dxfId="0" priority="2" operator="equal">
      <formula>1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Feiertagsberechung</vt:lpstr>
      <vt:lpstr>Aktuelles_Jahr</vt:lpstr>
      <vt:lpstr>Ostersonntag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www.konschak.de</dc:creator>
  <cp:lastModifiedBy>Sabine Konschak</cp:lastModifiedBy>
  <dcterms:created xsi:type="dcterms:W3CDTF">2017-05-14T13:37:06Z</dcterms:created>
  <dcterms:modified xsi:type="dcterms:W3CDTF">2019-09-03T10:36:17Z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cfecc6ad-309e-4fce-b076-0ef626ccc2fb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